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SKU_Model" sheetId="2" state="visible" r:id="rId2"/>
    <sheet xmlns:r="http://schemas.openxmlformats.org/officeDocument/2006/relationships" name="Launch_Cadence" sheetId="3" state="visible" r:id="rId3"/>
    <sheet xmlns:r="http://schemas.openxmlformats.org/officeDocument/2006/relationships" name="Membership_Model" sheetId="4" state="visible" r:id="rId4"/>
    <sheet xmlns:r="http://schemas.openxmlformats.org/officeDocument/2006/relationships" name="Revenue_Build" sheetId="5" state="visible" r:id="rId5"/>
    <sheet xmlns:r="http://schemas.openxmlformats.org/officeDocument/2006/relationships" name="Opex_Plan" sheetId="6" state="visible" r:id="rId6"/>
    <sheet xmlns:r="http://schemas.openxmlformats.org/officeDocument/2006/relationships" name="Profitability" sheetId="7" state="visible" r:id="rId7"/>
    <sheet xmlns:r="http://schemas.openxmlformats.org/officeDocument/2006/relationships" name="Capital_Plan" sheetId="8" state="visible" r:id="rId8"/>
    <sheet xmlns:r="http://schemas.openxmlformats.org/officeDocument/2006/relationships" name="Scenario_View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4">
    <font>
      <name val="Calibri"/>
      <family val="2"/>
      <color theme="1"/>
      <sz val="11"/>
      <scheme val="minor"/>
    </font>
    <font>
      <b val="1"/>
      <color rgb="00FFFFFF"/>
    </font>
    <font>
      <color rgb="001F2A36"/>
    </font>
    <font>
      <b val="1"/>
      <color rgb="001F2A36"/>
    </font>
  </fonts>
  <fills count="4">
    <fill>
      <patternFill/>
    </fill>
    <fill>
      <patternFill patternType="gray125"/>
    </fill>
    <fill>
      <patternFill patternType="solid">
        <fgColor rgb="001E2A3A"/>
      </patternFill>
    </fill>
    <fill>
      <patternFill patternType="solid">
        <fgColor rgb="00EEF4E7"/>
      </patternFill>
    </fill>
  </fills>
  <borders count="2">
    <border>
      <left/>
      <right/>
      <top/>
      <bottom/>
      <diagonal/>
    </border>
    <border>
      <left style="thin">
        <color rgb="00D7D0C5"/>
      </left>
      <right style="thin">
        <color rgb="00D7D0C5"/>
      </right>
      <top style="thin">
        <color rgb="00D7D0C5"/>
      </top>
      <bottom style="thin">
        <color rgb="00D7D0C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/>
    </xf>
    <xf numFmtId="3" fontId="2" fillId="0" borderId="1" applyAlignment="1" pivotButton="0" quotePrefix="0" xfId="0">
      <alignment vertical="center"/>
    </xf>
    <xf numFmtId="164" fontId="2" fillId="0" borderId="1" applyAlignment="1" pivotButton="0" quotePrefix="0" xfId="0">
      <alignment vertical="center"/>
    </xf>
    <xf numFmtId="165" fontId="2" fillId="0" borderId="1" applyAlignment="1" pivotButton="0" quotePrefix="0" xfId="0">
      <alignment vertical="center"/>
    </xf>
    <xf numFmtId="0" fontId="3" fillId="3" borderId="1" applyAlignment="1" pivotButton="0" quotePrefix="0" xfId="0">
      <alignment vertical="center"/>
    </xf>
    <xf numFmtId="164" fontId="3" fillId="3" borderId="1" applyAlignment="1" pivotButton="0" quotePrefix="0" xfId="0">
      <alignment vertical="center"/>
    </xf>
    <xf numFmtId="165" fontId="3" fillId="3" borderId="1" applyAlignment="1" pivotButton="0" quotePrefix="0" xfId="0">
      <alignment vertical="center"/>
    </xf>
    <xf numFmtId="3" fontId="3" fillId="3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charts/chart1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progression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'Revenue_Build'!$B$1:$D$1</f>
            </numRef>
          </cat>
          <val>
            <numRef>
              <f>'Revenue_Build'!$B$2:$D$2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'Revenue_Build'!$B$1:$D$1</f>
            </numRef>
          </cat>
          <val>
            <numRef>
              <f>'Revenue_Build'!$B$3:$D$3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'Revenue_Build'!$B$1:$D$1</f>
            </numRef>
          </cat>
          <val>
            <numRef>
              <f>'Revenue_Build'!$B$4:$D$4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Profitability progression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'Profitability'!$B$1:$D$1</f>
            </numRef>
          </cat>
          <val>
            <numRef>
              <f>'Profitability'!$B$5:$D$5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cat>
            <numRef>
              <f>'Profitability'!$B$1:$D$1</f>
            </numRef>
          </cat>
          <val>
            <numRef>
              <f>'Profitability'!$B$6:$D$6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cat>
            <numRef>
              <f>'Profitability'!$B$1:$D$1</f>
            </numRef>
          </cat>
          <val>
            <numRef>
              <f>'Profitability'!$B$7:$D$7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1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5</col>
      <colOff>0</colOff>
      <row>1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44" customWidth="1" min="5" max="5"/>
  </cols>
  <sheetData>
    <row r="1">
      <c r="A1" s="1" t="inlineStr">
        <is>
          <t>Metric</t>
        </is>
      </c>
      <c r="B1" s="1" t="inlineStr">
        <is>
          <t>Year 1</t>
        </is>
      </c>
      <c r="C1" s="1" t="inlineStr">
        <is>
          <t>Year 2</t>
        </is>
      </c>
      <c r="D1" s="1" t="inlineStr">
        <is>
          <t>Year 3</t>
        </is>
      </c>
      <c r="E1" s="1" t="inlineStr">
        <is>
          <t>Notes</t>
        </is>
      </c>
    </row>
    <row r="2">
      <c r="A2" s="2" t="inlineStr">
        <is>
          <t>Audience size</t>
        </is>
      </c>
      <c r="B2" s="3" t="n">
        <v>50000</v>
      </c>
      <c r="C2" s="3" t="n">
        <v>250000</v>
      </c>
      <c r="D2" s="3" t="n">
        <v>1000000</v>
      </c>
      <c r="E2" s="2" t="inlineStr">
        <is>
          <t>Combined social, email, and owned audience</t>
        </is>
      </c>
    </row>
    <row r="3">
      <c r="A3" s="2" t="inlineStr">
        <is>
          <t>Collections launched</t>
        </is>
      </c>
      <c r="B3" s="3" t="n">
        <v>4</v>
      </c>
      <c r="C3" s="3" t="n">
        <v>8</v>
      </c>
      <c r="D3" s="3" t="n">
        <v>12</v>
      </c>
      <c r="E3" s="2" t="inlineStr">
        <is>
          <t>Quarterly to monthly cadence</t>
        </is>
      </c>
    </row>
    <row r="4">
      <c r="A4" s="2" t="inlineStr">
        <is>
          <t>Total units sold</t>
        </is>
      </c>
      <c r="B4" s="3" t="n">
        <v>10000</v>
      </c>
      <c r="C4" s="3" t="n">
        <v>40000</v>
      </c>
      <c r="D4" s="3" t="n">
        <v>96000</v>
      </c>
      <c r="E4" s="2" t="inlineStr">
        <is>
          <t>Scaled through launch cadence and repeat purchase</t>
        </is>
      </c>
    </row>
    <row r="5">
      <c r="A5" s="2" t="inlineStr">
        <is>
          <t>Average selling price</t>
        </is>
      </c>
      <c r="B5" s="4" t="n">
        <v>65</v>
      </c>
      <c r="C5" s="4" t="n">
        <v>70</v>
      </c>
      <c r="D5" s="4" t="n">
        <v>72</v>
      </c>
      <c r="E5" s="2" t="inlineStr">
        <is>
          <t>Premium textile pricing</t>
        </is>
      </c>
    </row>
    <row r="6">
      <c r="A6" s="2" t="inlineStr">
        <is>
          <t>Product revenue</t>
        </is>
      </c>
      <c r="B6" s="4" t="n">
        <v>650000</v>
      </c>
      <c r="C6" s="4" t="n">
        <v>2800000</v>
      </c>
      <c r="D6" s="4" t="n">
        <v>6912000</v>
      </c>
      <c r="E6" s="2" t="inlineStr">
        <is>
          <t>Collection and product sales</t>
        </is>
      </c>
    </row>
    <row r="7">
      <c r="A7" s="2" t="inlineStr">
        <is>
          <t>Membership conversion</t>
        </is>
      </c>
      <c r="B7" s="5" t="n">
        <v>0.02</v>
      </c>
      <c r="C7" s="5" t="n">
        <v>0.02</v>
      </c>
      <c r="D7" s="5" t="n">
        <v>0.015</v>
      </c>
      <c r="E7" s="2" t="inlineStr">
        <is>
          <t>Audience conversion into Passport Club</t>
        </is>
      </c>
    </row>
    <row r="8">
      <c r="A8" s="2" t="inlineStr">
        <is>
          <t>Membership count</t>
        </is>
      </c>
      <c r="B8" s="3" t="n">
        <v>1000</v>
      </c>
      <c r="C8" s="3" t="n">
        <v>5000</v>
      </c>
      <c r="D8" s="3" t="n">
        <v>15000</v>
      </c>
      <c r="E8" s="2" t="inlineStr">
        <is>
          <t>Recurring member base</t>
        </is>
      </c>
    </row>
    <row r="9">
      <c r="A9" s="2" t="inlineStr">
        <is>
          <t>Membership price</t>
        </is>
      </c>
      <c r="B9" s="4" t="n">
        <v>8</v>
      </c>
      <c r="C9" s="4" t="n">
        <v>8</v>
      </c>
      <c r="D9" s="4" t="n">
        <v>8</v>
      </c>
      <c r="E9" s="2" t="inlineStr">
        <is>
          <t>Monthly Passport Club price</t>
        </is>
      </c>
    </row>
    <row r="10">
      <c r="A10" s="2" t="inlineStr">
        <is>
          <t>Membership revenue</t>
        </is>
      </c>
      <c r="B10" s="4" t="n">
        <v>96000</v>
      </c>
      <c r="C10" s="4" t="n">
        <v>480000</v>
      </c>
      <c r="D10" s="4" t="n">
        <v>1440000</v>
      </c>
      <c r="E10" s="2" t="inlineStr">
        <is>
          <t>Annual recurring revenue</t>
        </is>
      </c>
    </row>
    <row r="11">
      <c r="A11" s="2" t="inlineStr">
        <is>
          <t>Partnership revenue</t>
        </is>
      </c>
      <c r="B11" s="4" t="n">
        <v>80000</v>
      </c>
      <c r="C11" s="4" t="n">
        <v>320000</v>
      </c>
      <c r="D11" s="4" t="n">
        <v>1000000</v>
      </c>
      <c r="E11" s="2" t="inlineStr">
        <is>
          <t>Affiliate and brand partnership income</t>
        </is>
      </c>
    </row>
    <row r="12">
      <c r="A12" s="6" t="inlineStr">
        <is>
          <t>Total revenue</t>
        </is>
      </c>
      <c r="B12" s="7" t="n">
        <v>826000</v>
      </c>
      <c r="C12" s="7" t="n">
        <v>3600000</v>
      </c>
      <c r="D12" s="7" t="n">
        <v>9352000</v>
      </c>
      <c r="E12" s="6" t="inlineStr">
        <is>
          <t>Combined revenue view</t>
        </is>
      </c>
    </row>
    <row r="13">
      <c r="A13" s="2" t="inlineStr">
        <is>
          <t>COGS</t>
        </is>
      </c>
      <c r="B13" s="4" t="n">
        <v>280000</v>
      </c>
      <c r="C13" s="4" t="n">
        <v>1120000</v>
      </c>
      <c r="D13" s="4" t="n">
        <v>2688000</v>
      </c>
      <c r="E13" s="2" t="inlineStr">
        <is>
          <t>Product, import, packaging, and fulfillment</t>
        </is>
      </c>
    </row>
    <row r="14">
      <c r="A14" s="2" t="inlineStr">
        <is>
          <t>Travel &amp; sourcing</t>
        </is>
      </c>
      <c r="B14" s="4" t="n">
        <v>60000</v>
      </c>
      <c r="C14" s="4" t="n">
        <v>85000</v>
      </c>
      <c r="D14" s="4" t="n">
        <v>120000</v>
      </c>
      <c r="E14" s="2" t="inlineStr">
        <is>
          <t>Trips, supplier meetings, and quality control</t>
        </is>
      </c>
    </row>
    <row r="15">
      <c r="A15" s="2" t="inlineStr">
        <is>
          <t>Team cost</t>
        </is>
      </c>
      <c r="B15" s="4" t="n">
        <v>150000</v>
      </c>
      <c r="C15" s="4" t="n">
        <v>450000</v>
      </c>
      <c r="D15" s="4" t="n">
        <v>900000</v>
      </c>
      <c r="E15" s="2" t="inlineStr">
        <is>
          <t>Core staffing and contractor support</t>
        </is>
      </c>
    </row>
    <row r="16">
      <c r="A16" s="2" t="inlineStr">
        <is>
          <t>Marketing &amp; growth</t>
        </is>
      </c>
      <c r="B16" s="4" t="n">
        <v>82600</v>
      </c>
      <c r="C16" s="4" t="n">
        <v>432000</v>
      </c>
      <c r="D16" s="4" t="n">
        <v>1028720</v>
      </c>
      <c r="E16" s="2" t="inlineStr">
        <is>
          <t>Content amplification and demand generation</t>
        </is>
      </c>
    </row>
    <row r="17">
      <c r="A17" s="2" t="inlineStr">
        <is>
          <t>General operations</t>
        </is>
      </c>
      <c r="B17" s="4" t="n">
        <v>75000</v>
      </c>
      <c r="C17" s="4" t="n">
        <v>180000</v>
      </c>
      <c r="D17" s="4" t="n">
        <v>350000</v>
      </c>
      <c r="E17" s="2" t="inlineStr">
        <is>
          <t>Tools, admin, platform, and overhead</t>
        </is>
      </c>
    </row>
    <row r="18">
      <c r="A18" s="2" t="inlineStr">
        <is>
          <t>Total operating costs</t>
        </is>
      </c>
      <c r="B18" s="4" t="n">
        <v>367600</v>
      </c>
      <c r="C18" s="4" t="n">
        <v>1147000</v>
      </c>
      <c r="D18" s="4" t="n">
        <v>2398720</v>
      </c>
      <c r="E18" s="2" t="inlineStr">
        <is>
          <t>Operating expense view</t>
        </is>
      </c>
    </row>
    <row r="19">
      <c r="A19" s="6" t="inlineStr">
        <is>
          <t>Gross profit</t>
        </is>
      </c>
      <c r="B19" s="7" t="n">
        <v>546000</v>
      </c>
      <c r="C19" s="7" t="n">
        <v>2480000</v>
      </c>
      <c r="D19" s="7" t="n">
        <v>6664000</v>
      </c>
      <c r="E19" s="6" t="inlineStr">
        <is>
          <t>Revenue minus COGS</t>
        </is>
      </c>
    </row>
    <row r="20">
      <c r="A20" s="6" t="inlineStr">
        <is>
          <t>Operating profit</t>
        </is>
      </c>
      <c r="B20" s="7" t="n">
        <v>178400</v>
      </c>
      <c r="C20" s="7" t="n">
        <v>1333000</v>
      </c>
      <c r="D20" s="7" t="n">
        <v>4265280</v>
      </c>
      <c r="E20" s="6" t="inlineStr">
        <is>
          <t>Gross profit minus operating costs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1" customWidth="1" min="2" max="2"/>
    <col width="34" customWidth="1" min="3" max="3"/>
    <col width="12" customWidth="1" min="4" max="4"/>
    <col width="10" customWidth="1" min="5" max="5"/>
    <col width="13" customWidth="1" min="6" max="6"/>
    <col width="11" customWidth="1" min="7" max="7"/>
    <col width="13" customWidth="1" min="8" max="8"/>
    <col width="12" customWidth="1" min="9" max="9"/>
    <col width="10" customWidth="1" min="10" max="10"/>
    <col width="13" customWidth="1" min="11" max="11"/>
    <col width="11" customWidth="1" min="12" max="12"/>
    <col width="13" customWidth="1" min="13" max="13"/>
    <col width="12" customWidth="1" min="14" max="14"/>
    <col width="10" customWidth="1" min="15" max="15"/>
    <col width="13" customWidth="1" min="16" max="16"/>
    <col width="11" customWidth="1" min="17" max="17"/>
    <col width="13" customWidth="1" min="18" max="18"/>
  </cols>
  <sheetData>
    <row r="1">
      <c r="A1" s="1" t="inlineStr">
        <is>
          <t>SKU</t>
        </is>
      </c>
      <c r="B1" s="1" t="inlineStr">
        <is>
          <t>Unit Mix %</t>
        </is>
      </c>
      <c r="C1" s="1" t="inlineStr">
        <is>
          <t>Role</t>
        </is>
      </c>
      <c r="D1" s="1" t="inlineStr">
        <is>
          <t>Y1 Units</t>
        </is>
      </c>
      <c r="E1" s="1" t="inlineStr">
        <is>
          <t>Y1 ASP</t>
        </is>
      </c>
      <c r="F1" s="1" t="inlineStr">
        <is>
          <t>Y1 Revenue</t>
        </is>
      </c>
      <c r="G1" s="1" t="inlineStr">
        <is>
          <t>Y1 Cost/Unit</t>
        </is>
      </c>
      <c r="H1" s="1" t="inlineStr">
        <is>
          <t>Y1 Gross Profit</t>
        </is>
      </c>
      <c r="I1" s="1" t="inlineStr">
        <is>
          <t>Y2 Units</t>
        </is>
      </c>
      <c r="J1" s="1" t="inlineStr">
        <is>
          <t>Y2 ASP</t>
        </is>
      </c>
      <c r="K1" s="1" t="inlineStr">
        <is>
          <t>Y2 Revenue</t>
        </is>
      </c>
      <c r="L1" s="1" t="inlineStr">
        <is>
          <t>Y2 Cost/Unit</t>
        </is>
      </c>
      <c r="M1" s="1" t="inlineStr">
        <is>
          <t>Y2 Gross Profit</t>
        </is>
      </c>
      <c r="N1" s="1" t="inlineStr">
        <is>
          <t>Y3 Units</t>
        </is>
      </c>
      <c r="O1" s="1" t="inlineStr">
        <is>
          <t>Y3 ASP</t>
        </is>
      </c>
      <c r="P1" s="1" t="inlineStr">
        <is>
          <t>Y3 Revenue</t>
        </is>
      </c>
      <c r="Q1" s="1" t="inlineStr">
        <is>
          <t>Y3 Cost/Unit</t>
        </is>
      </c>
      <c r="R1" s="1" t="inlineStr">
        <is>
          <t>Y3 Gross Profit</t>
        </is>
      </c>
    </row>
    <row r="2">
      <c r="A2" s="2" t="inlineStr">
        <is>
          <t>Indigo Linen Throw</t>
        </is>
      </c>
      <c r="B2" s="5" t="n">
        <v>0.18</v>
      </c>
      <c r="C2" s="2" t="inlineStr">
        <is>
          <t>Hero textile anchor with the strongest visual and gifting appeal.</t>
        </is>
      </c>
      <c r="D2" s="3">
        <f>ROUND(Assumptions!B4*$B2,0)</f>
        <v/>
      </c>
      <c r="E2" s="4" t="n">
        <v>118</v>
      </c>
      <c r="F2" s="4">
        <f>D2*E2</f>
        <v/>
      </c>
      <c r="G2" s="4" t="n">
        <v>52</v>
      </c>
      <c r="H2" s="4">
        <f>F2-(D2*G2)</f>
        <v/>
      </c>
      <c r="I2" s="3">
        <f>ROUND(Assumptions!C4*$B2,0)</f>
        <v/>
      </c>
      <c r="J2" s="4" t="n">
        <v>128</v>
      </c>
      <c r="K2" s="4">
        <f>I2*J2</f>
        <v/>
      </c>
      <c r="L2" s="4" t="n">
        <v>51</v>
      </c>
      <c r="M2" s="4">
        <f>K2-(I2*L2)</f>
        <v/>
      </c>
      <c r="N2" s="3">
        <f>ROUND(Assumptions!D4*$B2,0)</f>
        <v/>
      </c>
      <c r="O2" s="4" t="n">
        <v>132</v>
      </c>
      <c r="P2" s="4">
        <f>N2*O2</f>
        <v/>
      </c>
      <c r="Q2" s="4" t="n">
        <v>52</v>
      </c>
      <c r="R2" s="4">
        <f>P2-(N2*Q2)</f>
        <v/>
      </c>
    </row>
    <row r="3">
      <c r="A3" s="2" t="inlineStr">
        <is>
          <t>Indigo Scarf</t>
        </is>
      </c>
      <c r="B3" s="5" t="n">
        <v>0.34</v>
      </c>
      <c r="C3" s="2" t="inlineStr">
        <is>
          <t>Portable entry price point that keeps the collection accessible and repeatable.</t>
        </is>
      </c>
      <c r="D3" s="3">
        <f>ROUND(Assumptions!B4*$B3,0)</f>
        <v/>
      </c>
      <c r="E3" s="4" t="n">
        <v>52</v>
      </c>
      <c r="F3" s="4">
        <f>D3*E3</f>
        <v/>
      </c>
      <c r="G3" s="4" t="n">
        <v>22</v>
      </c>
      <c r="H3" s="4">
        <f>F3-(D3*G3)</f>
        <v/>
      </c>
      <c r="I3" s="3">
        <f>ROUND(Assumptions!C4*$B3,0)</f>
        <v/>
      </c>
      <c r="J3" s="4" t="n">
        <v>56</v>
      </c>
      <c r="K3" s="4">
        <f>I3*J3</f>
        <v/>
      </c>
      <c r="L3" s="4" t="n">
        <v>22</v>
      </c>
      <c r="M3" s="4">
        <f>K3-(I3*L3)</f>
        <v/>
      </c>
      <c r="N3" s="3">
        <f>ROUND(Assumptions!D4*$B3,0)</f>
        <v/>
      </c>
      <c r="O3" s="4" t="n">
        <v>58</v>
      </c>
      <c r="P3" s="4">
        <f>N3*O3</f>
        <v/>
      </c>
      <c r="Q3" s="4" t="n">
        <v>22</v>
      </c>
      <c r="R3" s="4">
        <f>P3-(N3*Q3)</f>
        <v/>
      </c>
    </row>
    <row r="4">
      <c r="A4" s="2" t="inlineStr">
        <is>
          <t>Indigo Pillow</t>
        </is>
      </c>
      <c r="B4" s="5" t="n">
        <v>0.24</v>
      </c>
      <c r="C4" s="2" t="inlineStr">
        <is>
          <t>Home category bridge that brings the collection into everyday living.</t>
        </is>
      </c>
      <c r="D4" s="3">
        <f>ROUND(Assumptions!B4*$B4,0)</f>
        <v/>
      </c>
      <c r="E4" s="4" t="n">
        <v>69</v>
      </c>
      <c r="F4" s="4">
        <f>D4*E4</f>
        <v/>
      </c>
      <c r="G4" s="4" t="n">
        <v>30</v>
      </c>
      <c r="H4" s="4">
        <f>F4-(D4*G4)</f>
        <v/>
      </c>
      <c r="I4" s="3">
        <f>ROUND(Assumptions!C4*$B4,0)</f>
        <v/>
      </c>
      <c r="J4" s="4" t="n">
        <v>73</v>
      </c>
      <c r="K4" s="4">
        <f>I4*J4</f>
        <v/>
      </c>
      <c r="L4" s="4" t="n">
        <v>30</v>
      </c>
      <c r="M4" s="4">
        <f>K4-(I4*L4)</f>
        <v/>
      </c>
      <c r="N4" s="3">
        <f>ROUND(Assumptions!D4*$B4,0)</f>
        <v/>
      </c>
      <c r="O4" s="4" t="n">
        <v>75</v>
      </c>
      <c r="P4" s="4">
        <f>N4*O4</f>
        <v/>
      </c>
      <c r="Q4" s="4" t="n">
        <v>30</v>
      </c>
      <c r="R4" s="4">
        <f>P4-(N4*Q4)</f>
        <v/>
      </c>
    </row>
    <row r="5">
      <c r="A5" s="2" t="inlineStr">
        <is>
          <t>Indigo Textile Set</t>
        </is>
      </c>
      <c r="B5" s="5" t="n">
        <v>0.24</v>
      </c>
      <c r="C5" s="2" t="inlineStr">
        <is>
          <t>Collector-oriented accessory product with strong storytelling value.</t>
        </is>
      </c>
      <c r="D5" s="3">
        <f>ROUND(Assumptions!B4*$B5,0)</f>
        <v/>
      </c>
      <c r="E5" s="4" t="n">
        <v>40</v>
      </c>
      <c r="F5" s="4">
        <f>D5*E5</f>
        <v/>
      </c>
      <c r="G5" s="4" t="n">
        <v>17</v>
      </c>
      <c r="H5" s="4">
        <f>F5-(D5*G5)</f>
        <v/>
      </c>
      <c r="I5" s="3">
        <f>ROUND(Assumptions!C4*$B5,0)</f>
        <v/>
      </c>
      <c r="J5" s="4" t="n">
        <v>44</v>
      </c>
      <c r="K5" s="4">
        <f>I5*J5</f>
        <v/>
      </c>
      <c r="L5" s="4" t="n">
        <v>17</v>
      </c>
      <c r="M5" s="4">
        <f>K5-(I5*L5)</f>
        <v/>
      </c>
      <c r="N5" s="3">
        <f>ROUND(Assumptions!D4*$B5,0)</f>
        <v/>
      </c>
      <c r="O5" s="4" t="n">
        <v>45</v>
      </c>
      <c r="P5" s="4">
        <f>N5*O5</f>
        <v/>
      </c>
      <c r="Q5" s="4" t="n">
        <v>17</v>
      </c>
      <c r="R5" s="4">
        <f>P5-(N5*Q5)</f>
        <v/>
      </c>
    </row>
    <row r="6">
      <c r="A6" s="6" t="inlineStr">
        <is>
          <t>Illustrative total</t>
        </is>
      </c>
      <c r="B6" s="8" t="n"/>
      <c r="C6" s="6" t="n"/>
      <c r="D6" s="9">
        <f>SUM(D2:D5)</f>
        <v/>
      </c>
      <c r="E6" s="7" t="n"/>
      <c r="F6" s="7">
        <f>SUM(F2:F5)</f>
        <v/>
      </c>
      <c r="G6" s="7" t="n"/>
      <c r="H6" s="7">
        <f>SUM(H2:H5)</f>
        <v/>
      </c>
      <c r="I6" s="9">
        <f>SUM(I2:I5)</f>
        <v/>
      </c>
      <c r="J6" s="7" t="n"/>
      <c r="K6" s="7">
        <f>SUM(K2:K5)</f>
        <v/>
      </c>
      <c r="L6" s="7" t="n"/>
      <c r="M6" s="7">
        <f>SUM(M2:M5)</f>
        <v/>
      </c>
      <c r="N6" s="9">
        <f>SUM(N2:N5)</f>
        <v/>
      </c>
      <c r="O6" s="7" t="n"/>
      <c r="P6" s="7">
        <f>SUM(P2:P5)</f>
        <v/>
      </c>
      <c r="Q6" s="7" t="n"/>
      <c r="R6" s="7">
        <f>SUM(R2:R5)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42" customWidth="1" min="3" max="3"/>
    <col width="16" customWidth="1" min="4" max="4"/>
    <col width="18" customWidth="1" min="5" max="5"/>
    <col width="50" customWidth="1" min="6" max="6"/>
  </cols>
  <sheetData>
    <row r="1">
      <c r="A1" s="1" t="inlineStr">
        <is>
          <t>Year</t>
        </is>
      </c>
      <c r="B1" s="1" t="inlineStr">
        <is>
          <t>Launch count</t>
        </is>
      </c>
      <c r="C1" s="1" t="inlineStr">
        <is>
          <t>Featured collections</t>
        </is>
      </c>
      <c r="D1" s="1" t="inlineStr">
        <is>
          <t>Avg units / launch</t>
        </is>
      </c>
      <c r="E1" s="1" t="inlineStr">
        <is>
          <t>Avg revenue / launch</t>
        </is>
      </c>
      <c r="F1" s="1" t="inlineStr">
        <is>
          <t>Operating focus</t>
        </is>
      </c>
    </row>
    <row r="2">
      <c r="A2" s="2" t="inlineStr">
        <is>
          <t>Year 1</t>
        </is>
      </c>
      <c r="B2" s="2">
        <f>Assumptions!B3</f>
        <v/>
      </c>
      <c r="C2" s="2" t="inlineStr">
        <is>
          <t>Kyoto Indigo, Amalfi Linen, Marrakech Weave, Anatolia Cotton</t>
        </is>
      </c>
      <c r="D2" s="3">
        <f>Assumptions!B4/Assumptions!B3</f>
        <v/>
      </c>
      <c r="E2" s="4">
        <f>Assumptions!B6/Assumptions!B3</f>
        <v/>
      </c>
      <c r="F2" s="2" t="inlineStr">
        <is>
          <t>Build recognition around one destination story at a time.</t>
        </is>
      </c>
    </row>
    <row r="3">
      <c r="A3" s="2" t="inlineStr">
        <is>
          <t>Year 2</t>
        </is>
      </c>
      <c r="B3" s="2">
        <f>Assumptions!C3</f>
        <v/>
      </c>
      <c r="C3" s="2" t="inlineStr">
        <is>
          <t>Repeat winners plus Jaipur, Tuscany, Oaxaca, and Denizli textile programs</t>
        </is>
      </c>
      <c r="D3" s="3">
        <f>Assumptions!C4/Assumptions!C3</f>
        <v/>
      </c>
      <c r="E3" s="4">
        <f>Assumptions!C6/Assumptions!C3</f>
        <v/>
      </c>
      <c r="F3" s="2" t="inlineStr">
        <is>
          <t>Broaden assortment carefully while preserving the destination-led model.</t>
        </is>
      </c>
    </row>
    <row r="4">
      <c r="A4" s="2" t="inlineStr">
        <is>
          <t>Year 3</t>
        </is>
      </c>
      <c r="B4" s="2">
        <f>Assumptions!D3</f>
        <v/>
      </c>
      <c r="C4" s="2" t="inlineStr">
        <is>
          <t>Monthly cadence across hero destinations and early private label extensions</t>
        </is>
      </c>
      <c r="D4" s="3">
        <f>Assumptions!D4/Assumptions!D3</f>
        <v/>
      </c>
      <c r="E4" s="4">
        <f>Assumptions!D6/Assumptions!D3</f>
        <v/>
      </c>
      <c r="F4" s="2" t="inlineStr">
        <is>
          <t>Move from proof into category authority and signature lines.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32" customWidth="1" min="5" max="5"/>
  </cols>
  <sheetData>
    <row r="1">
      <c r="A1" s="1" t="inlineStr">
        <is>
          <t>Metric</t>
        </is>
      </c>
      <c r="B1" s="1" t="inlineStr">
        <is>
          <t>Year 1</t>
        </is>
      </c>
      <c r="C1" s="1" t="inlineStr">
        <is>
          <t>Year 2</t>
        </is>
      </c>
      <c r="D1" s="1" t="inlineStr">
        <is>
          <t>Year 3</t>
        </is>
      </c>
      <c r="E1" s="1" t="inlineStr">
        <is>
          <t>Method</t>
        </is>
      </c>
    </row>
    <row r="2">
      <c r="A2" s="2" t="inlineStr">
        <is>
          <t>Audience size</t>
        </is>
      </c>
      <c r="B2" s="3">
        <f>Assumptions!B2</f>
        <v/>
      </c>
      <c r="C2" s="3">
        <f>Assumptions!C2</f>
        <v/>
      </c>
      <c r="D2" s="3">
        <f>Assumptions!D2</f>
        <v/>
      </c>
      <c r="E2" s="2" t="inlineStr">
        <is>
          <t>Pulled from assumptions</t>
        </is>
      </c>
    </row>
    <row r="3">
      <c r="A3" s="2" t="inlineStr">
        <is>
          <t>Conversion rate</t>
        </is>
      </c>
      <c r="B3" s="5">
        <f>Assumptions!B7</f>
        <v/>
      </c>
      <c r="C3" s="5">
        <f>Assumptions!C7</f>
        <v/>
      </c>
      <c r="D3" s="5">
        <f>Assumptions!D7</f>
        <v/>
      </c>
      <c r="E3" s="2" t="inlineStr">
        <is>
          <t>Audience-to-member conversion</t>
        </is>
      </c>
    </row>
    <row r="4">
      <c r="A4" s="2" t="inlineStr">
        <is>
          <t>Members</t>
        </is>
      </c>
      <c r="B4" s="3">
        <f>ROUND(B2*B3,0)</f>
        <v/>
      </c>
      <c r="C4" s="3">
        <f>ROUND(C2*C3,0)</f>
        <v/>
      </c>
      <c r="D4" s="3">
        <f>ROUND(D2*D3,0)</f>
        <v/>
      </c>
      <c r="E4" s="2" t="inlineStr">
        <is>
          <t>Derived member base</t>
        </is>
      </c>
    </row>
    <row r="5">
      <c r="A5" s="2" t="inlineStr">
        <is>
          <t>Price / month</t>
        </is>
      </c>
      <c r="B5" s="4">
        <f>Assumptions!B8</f>
        <v/>
      </c>
      <c r="C5" s="4">
        <f>Assumptions!C8</f>
        <v/>
      </c>
      <c r="D5" s="4">
        <f>Assumptions!D8</f>
        <v/>
      </c>
      <c r="E5" s="2" t="inlineStr">
        <is>
          <t>Monthly Passport Club price</t>
        </is>
      </c>
    </row>
    <row r="6">
      <c r="A6" s="2" t="inlineStr">
        <is>
          <t>Months billed</t>
        </is>
      </c>
      <c r="B6" s="3" t="n">
        <v>12</v>
      </c>
      <c r="C6" s="3" t="n">
        <v>12</v>
      </c>
      <c r="D6" s="3" t="n">
        <v>12</v>
      </c>
      <c r="E6" s="2" t="inlineStr">
        <is>
          <t>Annualized view</t>
        </is>
      </c>
    </row>
    <row r="7">
      <c r="A7" s="2" t="inlineStr">
        <is>
          <t>Monthly recurring revenue</t>
        </is>
      </c>
      <c r="B7" s="4">
        <f>B4*B3</f>
        <v/>
      </c>
      <c r="C7" s="4">
        <f>C4*C3</f>
        <v/>
      </c>
      <c r="D7" s="4">
        <f>D4*D3</f>
        <v/>
      </c>
      <c r="E7" s="2" t="inlineStr">
        <is>
          <t>Spacer row for styling</t>
        </is>
      </c>
    </row>
    <row r="8">
      <c r="A8" s="6" t="inlineStr">
        <is>
          <t>Annual membership revenue</t>
        </is>
      </c>
      <c r="B8" s="7">
        <f>B4*B5*B6</f>
        <v/>
      </c>
      <c r="C8" s="7">
        <f>C4*C5*C6</f>
        <v/>
      </c>
      <c r="D8" s="7">
        <f>D4*D5*D6</f>
        <v/>
      </c>
      <c r="E8" s="6" t="inlineStr">
        <is>
          <t>Matches base planning case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34" customWidth="1" min="5" max="5"/>
  </cols>
  <sheetData>
    <row r="1">
      <c r="A1" s="1" t="inlineStr">
        <is>
          <t>Revenue stream</t>
        </is>
      </c>
      <c r="B1" s="1" t="inlineStr">
        <is>
          <t>Year 1</t>
        </is>
      </c>
      <c r="C1" s="1" t="inlineStr">
        <is>
          <t>Year 2</t>
        </is>
      </c>
      <c r="D1" s="1" t="inlineStr">
        <is>
          <t>Year 3</t>
        </is>
      </c>
      <c r="E1" s="1" t="inlineStr">
        <is>
          <t>Mix note</t>
        </is>
      </c>
    </row>
    <row r="2">
      <c r="A2" s="2" t="inlineStr">
        <is>
          <t>Product revenue</t>
        </is>
      </c>
      <c r="B2" s="4">
        <f>Assumptions!B6</f>
        <v/>
      </c>
      <c r="C2" s="4">
        <f>Assumptions!C6</f>
        <v/>
      </c>
      <c r="D2" s="4">
        <f>Assumptions!D6</f>
        <v/>
      </c>
      <c r="E2" s="2" t="inlineStr">
        <is>
          <t>Destination-led collection sales</t>
        </is>
      </c>
    </row>
    <row r="3">
      <c r="A3" s="2" t="inlineStr">
        <is>
          <t>Membership revenue</t>
        </is>
      </c>
      <c r="B3" s="4">
        <f>Membership_Model!B8</f>
        <v/>
      </c>
      <c r="C3" s="4">
        <f>Membership_Model!C8</f>
        <v/>
      </c>
      <c r="D3" s="4">
        <f>Membership_Model!D8</f>
        <v/>
      </c>
      <c r="E3" s="2" t="inlineStr">
        <is>
          <t>Recurring customer layer</t>
        </is>
      </c>
    </row>
    <row r="4">
      <c r="A4" s="2" t="inlineStr">
        <is>
          <t>Partnership revenue</t>
        </is>
      </c>
      <c r="B4" s="4">
        <f>Assumptions!B10</f>
        <v/>
      </c>
      <c r="C4" s="4">
        <f>Assumptions!C10</f>
        <v/>
      </c>
      <c r="D4" s="4">
        <f>Assumptions!D10</f>
        <v/>
      </c>
      <c r="E4" s="2" t="inlineStr">
        <is>
          <t>Affiliate and partnership income</t>
        </is>
      </c>
    </row>
    <row r="5">
      <c r="A5" s="6" t="inlineStr">
        <is>
          <t>Total revenue</t>
        </is>
      </c>
      <c r="B5" s="7">
        <f>SUM(B2:B4)</f>
        <v/>
      </c>
      <c r="C5" s="7">
        <f>SUM(C2:C4)</f>
        <v/>
      </c>
      <c r="D5" s="7">
        <f>SUM(D2:D4)</f>
        <v/>
      </c>
      <c r="E5" s="6" t="inlineStr">
        <is>
          <t>Top-line revenue view</t>
        </is>
      </c>
    </row>
    <row r="6">
      <c r="A6" s="2" t="inlineStr">
        <is>
          <t>Product mix %</t>
        </is>
      </c>
      <c r="B6" s="5">
        <f>B2/B5</f>
        <v/>
      </c>
      <c r="C6" s="5">
        <f>C2/C5</f>
        <v/>
      </c>
      <c r="D6" s="5">
        <f>D2/D5</f>
        <v/>
      </c>
      <c r="E6" s="2" t="inlineStr">
        <is>
          <t>Share of total revenue</t>
        </is>
      </c>
    </row>
    <row r="7">
      <c r="A7" s="2" t="inlineStr">
        <is>
          <t>Membership mix %</t>
        </is>
      </c>
      <c r="B7" s="5">
        <f>B3/B5</f>
        <v/>
      </c>
      <c r="C7" s="5">
        <f>C3/C5</f>
        <v/>
      </c>
      <c r="D7" s="5">
        <f>D3/D5</f>
        <v/>
      </c>
      <c r="E7" s="2" t="inlineStr">
        <is>
          <t>Share of total revenue</t>
        </is>
      </c>
    </row>
    <row r="8">
      <c r="A8" s="2" t="inlineStr">
        <is>
          <t>Partnership mix %</t>
        </is>
      </c>
      <c r="B8" s="5">
        <f>B4/B5</f>
        <v/>
      </c>
      <c r="C8" s="5">
        <f>C4/C5</f>
        <v/>
      </c>
      <c r="D8" s="5">
        <f>D4/D5</f>
        <v/>
      </c>
      <c r="E8" s="2" t="inlineStr">
        <is>
          <t>Share of total revenue</t>
        </is>
      </c>
    </row>
    <row r="9">
      <c r="A9" s="2" t="inlineStr">
        <is>
          <t>Year-over-year growth</t>
        </is>
      </c>
      <c r="B9" s="5" t="inlineStr"/>
      <c r="C9" s="5">
        <f>C5/B5-1</f>
        <v/>
      </c>
      <c r="D9" s="5">
        <f>D5/C5-1</f>
        <v/>
      </c>
      <c r="E9" s="2" t="inlineStr">
        <is>
          <t>Total revenue growth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38" customWidth="1" min="5" max="5"/>
  </cols>
  <sheetData>
    <row r="1">
      <c r="A1" s="1" t="inlineStr">
        <is>
          <t>Operating cost</t>
        </is>
      </c>
      <c r="B1" s="1" t="inlineStr">
        <is>
          <t>Year 1</t>
        </is>
      </c>
      <c r="C1" s="1" t="inlineStr">
        <is>
          <t>Year 2</t>
        </is>
      </c>
      <c r="D1" s="1" t="inlineStr">
        <is>
          <t>Year 3</t>
        </is>
      </c>
      <c r="E1" s="1" t="inlineStr">
        <is>
          <t>Notes</t>
        </is>
      </c>
    </row>
    <row r="2">
      <c r="A2" s="2" t="inlineStr">
        <is>
          <t>Travel &amp; sourcing</t>
        </is>
      </c>
      <c r="B2" s="4">
        <f>Assumptions!B13</f>
        <v/>
      </c>
      <c r="C2" s="4">
        <f>Assumptions!C13</f>
        <v/>
      </c>
      <c r="D2" s="4">
        <f>Assumptions!D13</f>
        <v/>
      </c>
      <c r="E2" s="2" t="inlineStr">
        <is>
          <t>Trips, supplier onboarding, and quality control</t>
        </is>
      </c>
    </row>
    <row r="3">
      <c r="A3" s="2" t="inlineStr">
        <is>
          <t>Team</t>
        </is>
      </c>
      <c r="B3" s="4">
        <f>Assumptions!B14</f>
        <v/>
      </c>
      <c r="C3" s="4">
        <f>Assumptions!C14</f>
        <v/>
      </c>
      <c r="D3" s="4">
        <f>Assumptions!D14</f>
        <v/>
      </c>
      <c r="E3" s="2" t="inlineStr">
        <is>
          <t>Core staffing and specialist support</t>
        </is>
      </c>
    </row>
    <row r="4">
      <c r="A4" s="2" t="inlineStr">
        <is>
          <t>Marketing &amp; growth</t>
        </is>
      </c>
      <c r="B4" s="4">
        <f>Assumptions!B15</f>
        <v/>
      </c>
      <c r="C4" s="4">
        <f>Assumptions!C15</f>
        <v/>
      </c>
      <c r="D4" s="4">
        <f>Assumptions!D15</f>
        <v/>
      </c>
      <c r="E4" s="2" t="inlineStr">
        <is>
          <t>Content amplification and demand generation</t>
        </is>
      </c>
    </row>
    <row r="5">
      <c r="A5" s="2" t="inlineStr">
        <is>
          <t>General operations</t>
        </is>
      </c>
      <c r="B5" s="4">
        <f>Assumptions!B16</f>
        <v/>
      </c>
      <c r="C5" s="4">
        <f>Assumptions!C16</f>
        <v/>
      </c>
      <c r="D5" s="4">
        <f>Assumptions!D16</f>
        <v/>
      </c>
      <c r="E5" s="2" t="inlineStr">
        <is>
          <t>Platform, admin, and overhead</t>
        </is>
      </c>
    </row>
    <row r="6">
      <c r="A6" s="6" t="inlineStr">
        <is>
          <t>Total operating costs</t>
        </is>
      </c>
      <c r="B6" s="7">
        <f>SUM(B2:B5)</f>
        <v/>
      </c>
      <c r="C6" s="7">
        <f>SUM(C2:C5)</f>
        <v/>
      </c>
      <c r="D6" s="7">
        <f>SUM(D2:D5)</f>
        <v/>
      </c>
      <c r="E6" s="6" t="inlineStr">
        <is>
          <t>Total operating cost base</t>
        </is>
      </c>
    </row>
    <row r="7">
      <c r="A7" s="2" t="inlineStr">
        <is>
          <t>Opex as % of revenue</t>
        </is>
      </c>
      <c r="B7" s="5">
        <f>B6/Revenue_Build!B5</f>
        <v/>
      </c>
      <c r="C7" s="5">
        <f>C6/Revenue_Build!C5</f>
        <v/>
      </c>
      <c r="D7" s="5">
        <f>D6/Revenue_Build!D5</f>
        <v/>
      </c>
      <c r="E7" s="2" t="inlineStr">
        <is>
          <t>Operating cost ratio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</cols>
  <sheetData>
    <row r="1">
      <c r="A1" s="1" t="inlineStr">
        <is>
          <t>Metric</t>
        </is>
      </c>
      <c r="B1" s="1" t="inlineStr">
        <is>
          <t>Year 1</t>
        </is>
      </c>
      <c r="C1" s="1" t="inlineStr">
        <is>
          <t>Year 2</t>
        </is>
      </c>
      <c r="D1" s="1" t="inlineStr">
        <is>
          <t>Year 3</t>
        </is>
      </c>
    </row>
    <row r="2">
      <c r="A2" s="2" t="inlineStr">
        <is>
          <t>Product revenue</t>
        </is>
      </c>
      <c r="B2" s="4">
        <f>Revenue_Build!B2</f>
        <v/>
      </c>
      <c r="C2" s="4">
        <f>Revenue_Build!C2</f>
        <v/>
      </c>
      <c r="D2" s="4">
        <f>Revenue_Build!D2</f>
        <v/>
      </c>
    </row>
    <row r="3">
      <c r="A3" s="2" t="inlineStr">
        <is>
          <t>Membership revenue</t>
        </is>
      </c>
      <c r="B3" s="4">
        <f>Revenue_Build!B3</f>
        <v/>
      </c>
      <c r="C3" s="4">
        <f>Revenue_Build!C3</f>
        <v/>
      </c>
      <c r="D3" s="4">
        <f>Revenue_Build!D3</f>
        <v/>
      </c>
    </row>
    <row r="4">
      <c r="A4" s="2" t="inlineStr">
        <is>
          <t>Partnership revenue</t>
        </is>
      </c>
      <c r="B4" s="4">
        <f>Revenue_Build!B4</f>
        <v/>
      </c>
      <c r="C4" s="4">
        <f>Revenue_Build!C4</f>
        <v/>
      </c>
      <c r="D4" s="4">
        <f>Revenue_Build!D4</f>
        <v/>
      </c>
    </row>
    <row r="5">
      <c r="A5" s="6" t="inlineStr">
        <is>
          <t>Total revenue</t>
        </is>
      </c>
      <c r="B5" s="7">
        <f>Revenue_Build!B5</f>
        <v/>
      </c>
      <c r="C5" s="7">
        <f>Revenue_Build!C5</f>
        <v/>
      </c>
      <c r="D5" s="7">
        <f>Revenue_Build!D5</f>
        <v/>
      </c>
    </row>
    <row r="6">
      <c r="A6" s="2" t="inlineStr">
        <is>
          <t>COGS</t>
        </is>
      </c>
      <c r="B6" s="4">
        <f>Assumptions!B12</f>
        <v/>
      </c>
      <c r="C6" s="4">
        <f>Assumptions!C12</f>
        <v/>
      </c>
      <c r="D6" s="4">
        <f>Assumptions!D12</f>
        <v/>
      </c>
    </row>
    <row r="7">
      <c r="A7" s="6" t="inlineStr">
        <is>
          <t>Gross profit</t>
        </is>
      </c>
      <c r="B7" s="7">
        <f>B5-B6</f>
        <v/>
      </c>
      <c r="C7" s="7">
        <f>C5-C6</f>
        <v/>
      </c>
      <c r="D7" s="7">
        <f>D5-D6</f>
        <v/>
      </c>
    </row>
    <row r="8">
      <c r="A8" s="2" t="inlineStr">
        <is>
          <t>Gross margin %</t>
        </is>
      </c>
      <c r="B8" s="5">
        <f>B7/B5</f>
        <v/>
      </c>
      <c r="C8" s="5">
        <f>C7/C5</f>
        <v/>
      </c>
      <c r="D8" s="5">
        <f>D7/D5</f>
        <v/>
      </c>
    </row>
    <row r="9">
      <c r="A9" s="2" t="inlineStr">
        <is>
          <t>Total operating costs</t>
        </is>
      </c>
      <c r="B9" s="4">
        <f>Opex_Plan!B6</f>
        <v/>
      </c>
      <c r="C9" s="4">
        <f>Opex_Plan!C6</f>
        <v/>
      </c>
      <c r="D9" s="4">
        <f>Opex_Plan!D6</f>
        <v/>
      </c>
    </row>
    <row r="10">
      <c r="A10" s="6" t="inlineStr">
        <is>
          <t>Operating profit</t>
        </is>
      </c>
      <c r="B10" s="7">
        <f>B7-B9</f>
        <v/>
      </c>
      <c r="C10" s="7">
        <f>C7-C9</f>
        <v/>
      </c>
      <c r="D10" s="7">
        <f>D7-D9</f>
        <v/>
      </c>
    </row>
    <row r="11">
      <c r="A11" s="2" t="inlineStr">
        <is>
          <t>Operating margin %</t>
        </is>
      </c>
      <c r="B11" s="5">
        <f>B10/B5</f>
        <v/>
      </c>
      <c r="C11" s="5">
        <f>C10/C5</f>
        <v/>
      </c>
      <c r="D11" s="5">
        <f>D10/D5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46" customWidth="1" min="4" max="4"/>
  </cols>
  <sheetData>
    <row r="1">
      <c r="A1" s="1" t="inlineStr">
        <is>
          <t>Use of funds</t>
        </is>
      </c>
      <c r="B1" s="1" t="inlineStr">
        <is>
          <t>Initial capital</t>
        </is>
      </c>
      <c r="C1" s="1" t="inlineStr">
        <is>
          <t>Growth capital</t>
        </is>
      </c>
      <c r="D1" s="1" t="inlineStr">
        <is>
          <t>Notes</t>
        </is>
      </c>
    </row>
    <row r="2">
      <c r="A2" s="2" t="inlineStr">
        <is>
          <t>Product development &amp; samples</t>
        </is>
      </c>
      <c r="B2" s="4" t="n">
        <v>12000</v>
      </c>
      <c r="C2" s="4" t="n">
        <v>85000</v>
      </c>
      <c r="D2" s="2" t="inlineStr">
        <is>
          <t>Sampling, refinement, and early private label design work.</t>
        </is>
      </c>
    </row>
    <row r="3">
      <c r="A3" s="2" t="inlineStr">
        <is>
          <t>Inventory</t>
        </is>
      </c>
      <c r="B3" s="4" t="n">
        <v>22000</v>
      </c>
      <c r="C3" s="4" t="n">
        <v>180000</v>
      </c>
      <c r="D3" s="2" t="inlineStr">
        <is>
          <t>Opening buys, reorders, and broader assortment depth.</t>
        </is>
      </c>
    </row>
    <row r="4">
      <c r="A4" s="2" t="inlineStr">
        <is>
          <t>Travel &amp; sourcing</t>
        </is>
      </c>
      <c r="B4" s="4" t="n">
        <v>10000</v>
      </c>
      <c r="C4" s="4" t="n">
        <v>90000</v>
      </c>
      <c r="D4" s="2" t="inlineStr">
        <is>
          <t>Supplier visits, quality control, and regional discovery work.</t>
        </is>
      </c>
    </row>
    <row r="5">
      <c r="A5" s="2" t="inlineStr">
        <is>
          <t>Brand &amp; content production</t>
        </is>
      </c>
      <c r="B5" s="4" t="n">
        <v>12000</v>
      </c>
      <c r="C5" s="4" t="n">
        <v>100000</v>
      </c>
      <c r="D5" s="2" t="inlineStr">
        <is>
          <t>Editorial, video, product storytelling, and launch assets.</t>
        </is>
      </c>
    </row>
    <row r="6">
      <c r="A6" s="2" t="inlineStr">
        <is>
          <t>Commerce &amp; fulfillment systems</t>
        </is>
      </c>
      <c r="B6" s="4" t="n">
        <v>8000</v>
      </c>
      <c r="C6" s="4" t="n">
        <v>45000</v>
      </c>
      <c r="D6" s="2" t="inlineStr">
        <is>
          <t>Platform, fulfillment setup, and operational infrastructure.</t>
        </is>
      </c>
    </row>
    <row r="7">
      <c r="A7" s="2" t="inlineStr">
        <is>
          <t>Team build-out</t>
        </is>
      </c>
      <c r="B7" s="4" t="n">
        <v>6000</v>
      </c>
      <c r="C7" s="4" t="n">
        <v>250000</v>
      </c>
      <c r="D7" s="2" t="inlineStr">
        <is>
          <t>Design, operations, growth, and supplier management capacity.</t>
        </is>
      </c>
    </row>
    <row r="8">
      <c r="A8" s="6" t="inlineStr">
        <is>
          <t>Total</t>
        </is>
      </c>
      <c r="B8" s="7">
        <f>SUM(B2:B7)</f>
        <v/>
      </c>
      <c r="C8" s="7">
        <f>SUM(C2:C7)</f>
        <v/>
      </c>
      <c r="D8" s="6" t="inlineStr">
        <is>
          <t>Illustrative capital plan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6" customWidth="1" min="4" max="4"/>
    <col width="20" customWidth="1" min="5" max="5"/>
    <col width="56" customWidth="1" min="6" max="6"/>
  </cols>
  <sheetData>
    <row r="1">
      <c r="A1" s="1" t="inlineStr">
        <is>
          <t>Scenario</t>
        </is>
      </c>
      <c r="B1" s="1" t="inlineStr">
        <is>
          <t>Revenue multiplier</t>
        </is>
      </c>
      <c r="C1" s="1" t="inlineStr">
        <is>
          <t>Year 3 revenue</t>
        </is>
      </c>
      <c r="D1" s="1" t="inlineStr">
        <is>
          <t>Operating margin</t>
        </is>
      </c>
      <c r="E1" s="1" t="inlineStr">
        <is>
          <t>Year 3 operating profit</t>
        </is>
      </c>
      <c r="F1" s="1" t="inlineStr">
        <is>
          <t>Commentary</t>
        </is>
      </c>
    </row>
    <row r="2">
      <c r="A2" s="2" t="inlineStr">
        <is>
          <t>Downside</t>
        </is>
      </c>
      <c r="B2" s="5" t="n">
        <v>0.7</v>
      </c>
      <c r="C2" s="4">
        <f>Profitability!D5*B2</f>
        <v/>
      </c>
      <c r="D2" s="5">
        <f>Profitability!D11*0.78</f>
        <v/>
      </c>
      <c r="E2" s="4">
        <f>C2*D2</f>
        <v/>
      </c>
      <c r="F2" s="2" t="inlineStr">
        <is>
          <t>Slower audience growth and softer sell-through compress the ramp.</t>
        </is>
      </c>
    </row>
    <row r="3">
      <c r="A3" s="2" t="inlineStr">
        <is>
          <t>Base case</t>
        </is>
      </c>
      <c r="B3" s="5" t="n">
        <v>1</v>
      </c>
      <c r="C3" s="4">
        <f>Profitability!D5*B3</f>
        <v/>
      </c>
      <c r="D3" s="5">
        <f>Profitability!D11</f>
        <v/>
      </c>
      <c r="E3" s="4">
        <f>C3*D3</f>
        <v/>
      </c>
      <c r="F3" s="2" t="inlineStr">
        <is>
          <t>Current modeled trajectory.</t>
        </is>
      </c>
    </row>
    <row r="4">
      <c r="A4" s="2" t="inlineStr">
        <is>
          <t>Upside</t>
        </is>
      </c>
      <c r="B4" s="5" t="n">
        <v>1.28</v>
      </c>
      <c r="C4" s="4">
        <f>Profitability!D5*B4</f>
        <v/>
      </c>
      <c r="D4" s="5">
        <f>Profitability!D11*1.08</f>
        <v/>
      </c>
      <c r="E4" s="4">
        <f>C4*D4</f>
        <v/>
      </c>
      <c r="F4" s="2" t="inlineStr">
        <is>
          <t>Faster repeats, stronger private label traction, and cleaner retention.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2026-03-24T07:33:35Z</dcterms:created>
  <dcterms:modified xmlns:dcterms="http://purl.org/dc/terms/" xmlns:xsi="http://www.w3.org/2001/XMLSchema-instance" xsi:type="dcterms:W3CDTF">2026-03-24T07:33:35Z</dcterms:modified>
</cp:coreProperties>
</file>